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ainOffice\Office Documents\Bieber Red Angus business\Catalogs\2022 Fall\"/>
    </mc:Choice>
  </mc:AlternateContent>
  <xr:revisionPtr revIDLastSave="0" documentId="8_{386FA1E1-32B4-47BB-ADB9-4826AA013AFD}" xr6:coauthVersionLast="47" xr6:coauthVersionMax="47" xr10:uidLastSave="{00000000-0000-0000-0000-000000000000}"/>
  <bookViews>
    <workbookView xWindow="-25320" yWindow="285" windowWidth="25440" windowHeight="15270"/>
  </bookViews>
  <sheets>
    <sheet name="sale cow calf sex" sheetId="1" r:id="rId1"/>
  </sheets>
  <definedNames>
    <definedName name="_xlnm._FilterDatabase" localSheetId="0" hidden="1">'sale cow calf sex'!$A$1:$AB$1</definedName>
  </definedNames>
  <calcPr calcId="0"/>
</workbook>
</file>

<file path=xl/calcChain.xml><?xml version="1.0" encoding="utf-8"?>
<calcChain xmlns="http://schemas.openxmlformats.org/spreadsheetml/2006/main">
  <c r="B51" i="1" l="1"/>
  <c r="A51" i="1"/>
  <c r="B68" i="1"/>
  <c r="A68" i="1"/>
  <c r="B81" i="1"/>
  <c r="A81" i="1"/>
  <c r="B107" i="1"/>
  <c r="A107" i="1"/>
  <c r="B93" i="1"/>
  <c r="A93" i="1"/>
  <c r="B87" i="1"/>
  <c r="A87" i="1"/>
  <c r="B60" i="1"/>
  <c r="A60" i="1"/>
  <c r="B94" i="1"/>
  <c r="A94" i="1"/>
  <c r="B16" i="1"/>
  <c r="A16" i="1"/>
  <c r="B7" i="1"/>
  <c r="A7" i="1"/>
  <c r="B5" i="1"/>
  <c r="A5" i="1"/>
  <c r="B34" i="1"/>
  <c r="A34" i="1"/>
  <c r="B6" i="1"/>
  <c r="A6" i="1"/>
  <c r="B53" i="1"/>
  <c r="A53" i="1"/>
  <c r="B108" i="1"/>
  <c r="A108" i="1"/>
  <c r="B97" i="1"/>
  <c r="A97" i="1"/>
  <c r="B29" i="1"/>
  <c r="A29" i="1"/>
  <c r="B102" i="1"/>
  <c r="A102" i="1"/>
  <c r="B46" i="1"/>
  <c r="A46" i="1"/>
  <c r="B84" i="1"/>
  <c r="A84" i="1"/>
  <c r="B105" i="1"/>
  <c r="A105" i="1"/>
  <c r="B43" i="1"/>
  <c r="A43" i="1"/>
  <c r="B72" i="1"/>
  <c r="A72" i="1"/>
  <c r="B106" i="1"/>
  <c r="A106" i="1"/>
  <c r="B90" i="1"/>
  <c r="A90" i="1"/>
  <c r="B21" i="1"/>
  <c r="A21" i="1"/>
  <c r="B52" i="1"/>
  <c r="A52" i="1"/>
  <c r="B55" i="1"/>
  <c r="A55" i="1"/>
  <c r="B44" i="1"/>
  <c r="A44" i="1"/>
  <c r="B101" i="1"/>
  <c r="A101" i="1"/>
  <c r="B77" i="1"/>
  <c r="A77" i="1"/>
  <c r="B57" i="1"/>
  <c r="A57" i="1"/>
  <c r="B28" i="1"/>
  <c r="A28" i="1"/>
  <c r="B65" i="1"/>
  <c r="A65" i="1"/>
  <c r="B75" i="1"/>
  <c r="A75" i="1"/>
  <c r="B86" i="1"/>
  <c r="A86" i="1"/>
  <c r="B14" i="1"/>
  <c r="A14" i="1"/>
  <c r="B56" i="1"/>
  <c r="A56" i="1"/>
  <c r="B109" i="1"/>
  <c r="A109" i="1"/>
  <c r="B39" i="1"/>
  <c r="A39" i="1"/>
  <c r="B38" i="1"/>
  <c r="A38" i="1"/>
  <c r="B61" i="1"/>
  <c r="A61" i="1"/>
  <c r="B85" i="1"/>
  <c r="A85" i="1"/>
  <c r="B63" i="1"/>
  <c r="A63" i="1"/>
  <c r="B98" i="1"/>
  <c r="A98" i="1"/>
  <c r="B19" i="1"/>
  <c r="A19" i="1"/>
  <c r="B17" i="1"/>
  <c r="A17" i="1"/>
  <c r="B24" i="1"/>
  <c r="A24" i="1"/>
  <c r="B8" i="1"/>
  <c r="A8" i="1"/>
  <c r="B49" i="1"/>
  <c r="A49" i="1"/>
  <c r="B113" i="1"/>
  <c r="A113" i="1"/>
  <c r="B82" i="1"/>
  <c r="A82" i="1"/>
  <c r="B80" i="1"/>
  <c r="A80" i="1"/>
  <c r="B10" i="1"/>
  <c r="A10" i="1"/>
  <c r="B89" i="1"/>
  <c r="A89" i="1"/>
  <c r="B95" i="1"/>
  <c r="A95" i="1"/>
  <c r="B83" i="1"/>
  <c r="A83" i="1"/>
  <c r="B116" i="1"/>
  <c r="A116" i="1"/>
  <c r="B120" i="1"/>
  <c r="A120" i="1"/>
  <c r="B15" i="1"/>
  <c r="A15" i="1"/>
  <c r="B88" i="1"/>
  <c r="A88" i="1"/>
  <c r="B20" i="1"/>
  <c r="A20" i="1"/>
  <c r="B26" i="1"/>
  <c r="A26" i="1"/>
  <c r="B91" i="1"/>
  <c r="A91" i="1"/>
  <c r="B4" i="1"/>
  <c r="A4" i="1"/>
  <c r="B100" i="1"/>
  <c r="A100" i="1"/>
  <c r="B13" i="1"/>
  <c r="A13" i="1"/>
  <c r="B114" i="1"/>
  <c r="A114" i="1"/>
  <c r="B36" i="1"/>
  <c r="A36" i="1"/>
  <c r="B3" i="1"/>
  <c r="A3" i="1"/>
  <c r="B9" i="1"/>
  <c r="A9" i="1"/>
  <c r="B78" i="1"/>
  <c r="A78" i="1"/>
  <c r="B11" i="1"/>
  <c r="A11" i="1"/>
  <c r="B25" i="1"/>
  <c r="A25" i="1"/>
  <c r="B33" i="1"/>
  <c r="A33" i="1"/>
  <c r="B45" i="1"/>
  <c r="A45" i="1"/>
  <c r="B79" i="1"/>
  <c r="A79" i="1"/>
  <c r="B99" i="1"/>
  <c r="A99" i="1"/>
  <c r="B30" i="1"/>
  <c r="A30" i="1"/>
  <c r="B74" i="1"/>
  <c r="A74" i="1"/>
  <c r="B111" i="1"/>
  <c r="A111" i="1"/>
  <c r="B48" i="1"/>
  <c r="A48" i="1"/>
  <c r="B32" i="1"/>
  <c r="A32" i="1"/>
  <c r="B117" i="1"/>
  <c r="A117" i="1"/>
  <c r="B58" i="1"/>
  <c r="A58" i="1"/>
  <c r="B40" i="1"/>
  <c r="A40" i="1"/>
  <c r="B31" i="1"/>
  <c r="A31" i="1"/>
  <c r="B110" i="1"/>
  <c r="A110" i="1"/>
  <c r="B23" i="1"/>
  <c r="A23" i="1"/>
  <c r="B112" i="1"/>
  <c r="A112" i="1"/>
  <c r="B35" i="1"/>
  <c r="A35" i="1"/>
  <c r="B71" i="1"/>
  <c r="A71" i="1"/>
  <c r="B118" i="1"/>
  <c r="A118" i="1"/>
  <c r="B73" i="1"/>
  <c r="A73" i="1"/>
  <c r="B27" i="1"/>
  <c r="A27" i="1"/>
  <c r="B50" i="1"/>
  <c r="A50" i="1"/>
  <c r="B42" i="1"/>
  <c r="A42" i="1"/>
  <c r="B96" i="1"/>
  <c r="A96" i="1"/>
  <c r="B12" i="1"/>
  <c r="A12" i="1"/>
  <c r="B2" i="1"/>
  <c r="A2" i="1"/>
  <c r="B76" i="1"/>
  <c r="A76" i="1"/>
  <c r="B69" i="1"/>
  <c r="A69" i="1"/>
  <c r="B22" i="1"/>
  <c r="A22" i="1"/>
  <c r="B18" i="1"/>
  <c r="A18" i="1"/>
  <c r="B103" i="1"/>
  <c r="A103" i="1"/>
  <c r="B54" i="1"/>
  <c r="A54" i="1"/>
  <c r="B119" i="1"/>
  <c r="A119" i="1"/>
  <c r="B62" i="1"/>
  <c r="A62" i="1"/>
  <c r="B66" i="1"/>
  <c r="A66" i="1"/>
  <c r="B70" i="1"/>
  <c r="A70" i="1"/>
  <c r="B59" i="1"/>
  <c r="A59" i="1"/>
  <c r="B64" i="1"/>
  <c r="A64" i="1"/>
  <c r="B92" i="1"/>
  <c r="A92" i="1"/>
  <c r="B37" i="1"/>
  <c r="A37" i="1"/>
  <c r="B67" i="1"/>
  <c r="A67" i="1"/>
  <c r="B115" i="1"/>
  <c r="A115" i="1"/>
  <c r="B41" i="1"/>
  <c r="A41" i="1"/>
  <c r="A104" i="1"/>
  <c r="B47" i="1"/>
  <c r="A47" i="1"/>
</calcChain>
</file>

<file path=xl/sharedStrings.xml><?xml version="1.0" encoding="utf-8"?>
<sst xmlns="http://schemas.openxmlformats.org/spreadsheetml/2006/main" count="123" uniqueCount="11">
  <si>
    <t>Lot Number</t>
  </si>
  <si>
    <t>ID</t>
  </si>
  <si>
    <t>Due Date</t>
  </si>
  <si>
    <t>SCRATCH</t>
  </si>
  <si>
    <t/>
  </si>
  <si>
    <t>B</t>
  </si>
  <si>
    <t>H</t>
  </si>
  <si>
    <t>TW</t>
  </si>
  <si>
    <t>TWHH</t>
  </si>
  <si>
    <t>TWHB</t>
  </si>
  <si>
    <t>Calf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</si>
</sst>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pane ySplit="1" topLeftCell="A107" activePane="bottomLeft" state="frozen"/>
      <selection pane="bottomLeft" activeCell="G10" sqref="G10"/>
    </sheetView>
  </sheetViews>
  <sheetFormatPr defaultRowHeight="15" x14ac:dyDescent="0.25"/>
  <cols>
    <col min="1" max="1" width="11.42578125" style="1" bestFit="1" customWidth="1"/>
    <col min="2" max="2" width="9.85546875" style="1" bestFit="1" customWidth="1"/>
    <col min="3" max="3" width="15.140625" style="1" bestFit="1" customWidth="1"/>
    <col min="4" max="4" width="12.5703125" style="1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10</v>
      </c>
    </row>
    <row r="2" spans="1:4" x14ac:dyDescent="0.25">
      <c r="A2" s="1" t="str">
        <f>"1"</f>
        <v>1</v>
      </c>
      <c r="B2" s="1" t="str">
        <f>"475C"</f>
        <v>475C</v>
      </c>
      <c r="C2" s="2">
        <v>44965</v>
      </c>
      <c r="D2" s="1" t="s">
        <v>4</v>
      </c>
    </row>
    <row r="3" spans="1:4" x14ac:dyDescent="0.25">
      <c r="A3" s="1" t="str">
        <f>"2"</f>
        <v>2</v>
      </c>
      <c r="B3" s="1" t="str">
        <f>"359B"</f>
        <v>359B</v>
      </c>
      <c r="C3" s="2">
        <v>44998</v>
      </c>
      <c r="D3" s="1" t="s">
        <v>5</v>
      </c>
    </row>
    <row r="4" spans="1:4" x14ac:dyDescent="0.25">
      <c r="A4" s="1" t="str">
        <f>"3"</f>
        <v>3</v>
      </c>
      <c r="B4" s="1" t="str">
        <f>"325F"</f>
        <v>325F</v>
      </c>
      <c r="C4" s="2">
        <v>45077</v>
      </c>
      <c r="D4" s="1" t="s">
        <v>5</v>
      </c>
    </row>
    <row r="5" spans="1:4" x14ac:dyDescent="0.25">
      <c r="A5" s="1" t="str">
        <f>"4"</f>
        <v>4</v>
      </c>
      <c r="B5" s="1" t="str">
        <f>"126C"</f>
        <v>126C</v>
      </c>
      <c r="C5" s="2">
        <v>44980</v>
      </c>
      <c r="D5" s="1" t="s">
        <v>5</v>
      </c>
    </row>
    <row r="6" spans="1:4" x14ac:dyDescent="0.25">
      <c r="A6" s="1" t="str">
        <f>"5"</f>
        <v>5</v>
      </c>
      <c r="B6" s="1" t="str">
        <f>"135J"</f>
        <v>135J</v>
      </c>
      <c r="C6" s="2">
        <v>44988</v>
      </c>
      <c r="D6" s="1" t="s">
        <v>5</v>
      </c>
    </row>
    <row r="7" spans="1:4" x14ac:dyDescent="0.25">
      <c r="A7" s="1" t="str">
        <f>"6"</f>
        <v>6</v>
      </c>
      <c r="B7" s="1" t="str">
        <f>"122J"</f>
        <v>122J</v>
      </c>
      <c r="C7" s="2">
        <v>44990</v>
      </c>
      <c r="D7" s="1" t="s">
        <v>6</v>
      </c>
    </row>
    <row r="8" spans="1:4" x14ac:dyDescent="0.25">
      <c r="A8" s="1" t="str">
        <f>"7"</f>
        <v>7</v>
      </c>
      <c r="B8" s="1" t="str">
        <f>"271J"</f>
        <v>271J</v>
      </c>
      <c r="C8" s="2">
        <v>44986</v>
      </c>
      <c r="D8" s="1" t="s">
        <v>6</v>
      </c>
    </row>
    <row r="9" spans="1:4" x14ac:dyDescent="0.25">
      <c r="A9" s="1" t="str">
        <f>"8"</f>
        <v>8</v>
      </c>
      <c r="B9" s="1" t="str">
        <f>"359J"</f>
        <v>359J</v>
      </c>
      <c r="C9" s="2">
        <v>44985</v>
      </c>
      <c r="D9" s="1" t="s">
        <v>6</v>
      </c>
    </row>
    <row r="10" spans="1:4" x14ac:dyDescent="0.25">
      <c r="A10" s="1" t="str">
        <f>"9"</f>
        <v>9</v>
      </c>
      <c r="B10" s="1" t="str">
        <f>"291J"</f>
        <v>291J</v>
      </c>
      <c r="C10" s="2">
        <v>44990</v>
      </c>
      <c r="D10" s="1" t="s">
        <v>5</v>
      </c>
    </row>
    <row r="11" spans="1:4" x14ac:dyDescent="0.25">
      <c r="A11" s="1" t="str">
        <f>"10"</f>
        <v>10</v>
      </c>
      <c r="B11" s="1" t="str">
        <f>"360J"</f>
        <v>360J</v>
      </c>
      <c r="C11" s="2">
        <v>44987</v>
      </c>
      <c r="D11" s="1" t="s">
        <v>6</v>
      </c>
    </row>
    <row r="12" spans="1:4" x14ac:dyDescent="0.25">
      <c r="A12" s="1" t="str">
        <f>"11"</f>
        <v>11</v>
      </c>
      <c r="B12" s="1" t="str">
        <f>"467J"</f>
        <v>467J</v>
      </c>
      <c r="C12" s="2">
        <v>44991</v>
      </c>
      <c r="D12" s="1" t="s">
        <v>6</v>
      </c>
    </row>
    <row r="13" spans="1:4" x14ac:dyDescent="0.25">
      <c r="A13" s="1" t="str">
        <f>"12"</f>
        <v>12</v>
      </c>
      <c r="B13" s="1" t="str">
        <f>"332J"</f>
        <v>332J</v>
      </c>
      <c r="C13" s="2">
        <v>44944</v>
      </c>
      <c r="D13" s="1" t="s">
        <v>5</v>
      </c>
    </row>
    <row r="14" spans="1:4" x14ac:dyDescent="0.25">
      <c r="A14" s="1" t="str">
        <f>"13"</f>
        <v>13</v>
      </c>
      <c r="B14" s="1" t="str">
        <f>"209J"</f>
        <v>209J</v>
      </c>
      <c r="C14" s="2">
        <v>44993</v>
      </c>
      <c r="D14" s="1" t="s">
        <v>6</v>
      </c>
    </row>
    <row r="15" spans="1:4" x14ac:dyDescent="0.25">
      <c r="A15" s="1" t="str">
        <f>"14"</f>
        <v>14</v>
      </c>
      <c r="B15" s="1" t="str">
        <f>"297J"</f>
        <v>297J</v>
      </c>
      <c r="C15" s="2">
        <v>44946</v>
      </c>
      <c r="D15" s="1" t="s">
        <v>6</v>
      </c>
    </row>
    <row r="16" spans="1:4" x14ac:dyDescent="0.25">
      <c r="A16" s="1" t="str">
        <f>"15"</f>
        <v>15</v>
      </c>
      <c r="B16" s="1" t="str">
        <f>"121J"</f>
        <v>121J</v>
      </c>
      <c r="C16" s="2">
        <v>44992</v>
      </c>
      <c r="D16" s="1" t="s">
        <v>6</v>
      </c>
    </row>
    <row r="17" spans="1:4" x14ac:dyDescent="0.25">
      <c r="A17" s="1" t="str">
        <f>"16"</f>
        <v>16</v>
      </c>
      <c r="B17" s="1" t="str">
        <f>"251J"</f>
        <v>251J</v>
      </c>
      <c r="C17" s="2">
        <v>44989</v>
      </c>
      <c r="D17" s="1" t="s">
        <v>6</v>
      </c>
    </row>
    <row r="18" spans="1:4" x14ac:dyDescent="0.25">
      <c r="A18" s="1" t="str">
        <f>"17"</f>
        <v>17</v>
      </c>
      <c r="B18" s="1" t="str">
        <f>"498J"</f>
        <v>498J</v>
      </c>
      <c r="C18" s="2">
        <v>44940</v>
      </c>
      <c r="D18" s="1" t="s">
        <v>4</v>
      </c>
    </row>
    <row r="19" spans="1:4" x14ac:dyDescent="0.25">
      <c r="A19" s="1" t="str">
        <f>"18"</f>
        <v>18</v>
      </c>
      <c r="B19" s="1" t="str">
        <f>"250J"</f>
        <v>250J</v>
      </c>
      <c r="C19" s="2">
        <v>44983</v>
      </c>
      <c r="D19" s="1" t="s">
        <v>6</v>
      </c>
    </row>
    <row r="20" spans="1:4" x14ac:dyDescent="0.25">
      <c r="A20" s="1" t="str">
        <f>"19"</f>
        <v>19</v>
      </c>
      <c r="B20" s="1" t="str">
        <f>"316J"</f>
        <v>316J</v>
      </c>
      <c r="C20" s="2">
        <v>44990</v>
      </c>
      <c r="D20" s="1" t="s">
        <v>5</v>
      </c>
    </row>
    <row r="21" spans="1:4" x14ac:dyDescent="0.25">
      <c r="A21" s="1" t="str">
        <f>"20"</f>
        <v>20</v>
      </c>
      <c r="B21" s="1" t="str">
        <f>"176J"</f>
        <v>176J</v>
      </c>
      <c r="C21" s="2">
        <v>44946</v>
      </c>
      <c r="D21" s="1" t="s">
        <v>6</v>
      </c>
    </row>
    <row r="22" spans="1:4" x14ac:dyDescent="0.25">
      <c r="A22" s="1" t="str">
        <f>"21"</f>
        <v>21</v>
      </c>
      <c r="B22" s="1" t="str">
        <f>"489J"</f>
        <v>489J</v>
      </c>
      <c r="C22" s="2">
        <v>44988</v>
      </c>
      <c r="D22" s="1" t="s">
        <v>6</v>
      </c>
    </row>
    <row r="23" spans="1:4" x14ac:dyDescent="0.25">
      <c r="A23" s="1" t="str">
        <f>"22"</f>
        <v>22</v>
      </c>
      <c r="B23" s="1" t="str">
        <f>"424J"</f>
        <v>424J</v>
      </c>
      <c r="C23" s="2">
        <v>44992</v>
      </c>
      <c r="D23" s="1" t="s">
        <v>5</v>
      </c>
    </row>
    <row r="24" spans="1:4" x14ac:dyDescent="0.25">
      <c r="A24" s="1" t="str">
        <f>"23"</f>
        <v>23</v>
      </c>
      <c r="B24" s="1" t="str">
        <f>"261J"</f>
        <v>261J</v>
      </c>
      <c r="C24" s="2">
        <v>44984</v>
      </c>
      <c r="D24" s="1" t="s">
        <v>6</v>
      </c>
    </row>
    <row r="25" spans="1:4" x14ac:dyDescent="0.25">
      <c r="A25" s="1" t="str">
        <f>"24"</f>
        <v>24</v>
      </c>
      <c r="B25" s="1" t="str">
        <f>"367J"</f>
        <v>367J</v>
      </c>
      <c r="C25" s="2">
        <v>44987</v>
      </c>
      <c r="D25" s="1" t="s">
        <v>6</v>
      </c>
    </row>
    <row r="26" spans="1:4" x14ac:dyDescent="0.25">
      <c r="A26" s="1" t="str">
        <f>"25"</f>
        <v>25</v>
      </c>
      <c r="B26" s="1" t="str">
        <f>"320J"</f>
        <v>320J</v>
      </c>
      <c r="C26" s="2">
        <v>44969</v>
      </c>
      <c r="D26" s="1" t="s">
        <v>5</v>
      </c>
    </row>
    <row r="27" spans="1:4" x14ac:dyDescent="0.25">
      <c r="A27" s="1" t="str">
        <f>"26"</f>
        <v>26</v>
      </c>
      <c r="B27" s="1" t="str">
        <f>"445J"</f>
        <v>445J</v>
      </c>
      <c r="C27" s="2">
        <v>44988</v>
      </c>
      <c r="D27" s="1" t="s">
        <v>5</v>
      </c>
    </row>
    <row r="28" spans="1:4" x14ac:dyDescent="0.25">
      <c r="A28" s="1" t="str">
        <f>"27"</f>
        <v>27</v>
      </c>
      <c r="B28" s="1" t="str">
        <f>"193J"</f>
        <v>193J</v>
      </c>
      <c r="C28" s="2">
        <v>44985</v>
      </c>
      <c r="D28" s="1" t="s">
        <v>6</v>
      </c>
    </row>
    <row r="29" spans="1:4" x14ac:dyDescent="0.25">
      <c r="A29" s="1" t="str">
        <f>"28"</f>
        <v>28</v>
      </c>
      <c r="B29" s="1" t="str">
        <f>"145J"</f>
        <v>145J</v>
      </c>
      <c r="C29" s="2">
        <v>44985</v>
      </c>
      <c r="D29" s="1" t="s">
        <v>5</v>
      </c>
    </row>
    <row r="30" spans="1:4" x14ac:dyDescent="0.25">
      <c r="A30" s="1" t="str">
        <f>"29"</f>
        <v>29</v>
      </c>
      <c r="B30" s="1" t="str">
        <f>"389J"</f>
        <v>389J</v>
      </c>
      <c r="C30" s="2">
        <v>44990</v>
      </c>
      <c r="D30" s="1" t="s">
        <v>5</v>
      </c>
    </row>
    <row r="31" spans="1:4" x14ac:dyDescent="0.25">
      <c r="A31" s="1" t="str">
        <f>"30"</f>
        <v>30</v>
      </c>
      <c r="B31" s="1" t="str">
        <f>"422J"</f>
        <v>422J</v>
      </c>
      <c r="C31" s="2">
        <v>44992</v>
      </c>
      <c r="D31" s="1" t="s">
        <v>5</v>
      </c>
    </row>
    <row r="32" spans="1:4" x14ac:dyDescent="0.25">
      <c r="A32" s="1" t="str">
        <f>"31"</f>
        <v>31</v>
      </c>
      <c r="B32" s="1" t="str">
        <f>"406J"</f>
        <v>406J</v>
      </c>
      <c r="C32" s="2">
        <v>44987</v>
      </c>
      <c r="D32" s="1" t="s">
        <v>5</v>
      </c>
    </row>
    <row r="33" spans="1:4" x14ac:dyDescent="0.25">
      <c r="A33" s="1" t="str">
        <f>"32"</f>
        <v>32</v>
      </c>
      <c r="B33" s="1" t="str">
        <f>"371J"</f>
        <v>371J</v>
      </c>
      <c r="C33" s="2">
        <v>44992</v>
      </c>
      <c r="D33" s="1" t="s">
        <v>5</v>
      </c>
    </row>
    <row r="34" spans="1:4" x14ac:dyDescent="0.25">
      <c r="A34" s="1" t="str">
        <f>"33"</f>
        <v>33</v>
      </c>
      <c r="B34" s="1" t="str">
        <f>"131F"</f>
        <v>131F</v>
      </c>
      <c r="C34" s="2">
        <v>44986</v>
      </c>
      <c r="D34" s="1" t="s">
        <v>6</v>
      </c>
    </row>
    <row r="35" spans="1:4" x14ac:dyDescent="0.25">
      <c r="A35" s="1" t="str">
        <f>"34"</f>
        <v>34</v>
      </c>
      <c r="B35" s="1" t="str">
        <f>"430E"</f>
        <v>430E</v>
      </c>
      <c r="C35" s="2">
        <v>45009</v>
      </c>
      <c r="D35" s="1" t="s">
        <v>5</v>
      </c>
    </row>
    <row r="36" spans="1:4" x14ac:dyDescent="0.25">
      <c r="A36" s="1" t="str">
        <f>"35"</f>
        <v>35</v>
      </c>
      <c r="B36" s="1" t="str">
        <f>"349F"</f>
        <v>349F</v>
      </c>
      <c r="C36" s="2">
        <v>45007</v>
      </c>
      <c r="D36" s="1" t="s">
        <v>5</v>
      </c>
    </row>
    <row r="37" spans="1:4" x14ac:dyDescent="0.25">
      <c r="A37" s="1" t="str">
        <f>"36"</f>
        <v>36</v>
      </c>
      <c r="B37" s="1" t="str">
        <f>"541G"</f>
        <v>541G</v>
      </c>
      <c r="C37" s="2">
        <v>45009</v>
      </c>
      <c r="D37" s="1" t="s">
        <v>6</v>
      </c>
    </row>
    <row r="38" spans="1:4" x14ac:dyDescent="0.25">
      <c r="A38" s="1" t="str">
        <f>"37"</f>
        <v>37</v>
      </c>
      <c r="B38" s="1" t="str">
        <f>"240E"</f>
        <v>240E</v>
      </c>
      <c r="C38" s="2">
        <v>44987</v>
      </c>
      <c r="D38" s="1" t="s">
        <v>5</v>
      </c>
    </row>
    <row r="39" spans="1:4" x14ac:dyDescent="0.25">
      <c r="A39" s="1" t="str">
        <f>"38"</f>
        <v>38</v>
      </c>
      <c r="B39" s="1" t="str">
        <f>"237G"</f>
        <v>237G</v>
      </c>
      <c r="C39" s="2">
        <v>44975</v>
      </c>
      <c r="D39" s="1" t="s">
        <v>5</v>
      </c>
    </row>
    <row r="40" spans="1:4" x14ac:dyDescent="0.25">
      <c r="A40" s="1" t="str">
        <f>"39"</f>
        <v>39</v>
      </c>
      <c r="B40" s="1" t="str">
        <f>"419F"</f>
        <v>419F</v>
      </c>
      <c r="C40" s="2">
        <v>45017</v>
      </c>
      <c r="D40" s="1" t="s">
        <v>7</v>
      </c>
    </row>
    <row r="41" spans="1:4" x14ac:dyDescent="0.25">
      <c r="A41" s="1" t="str">
        <f>"40"</f>
        <v>40</v>
      </c>
      <c r="B41" s="1" t="str">
        <f>"566G"</f>
        <v>566G</v>
      </c>
      <c r="C41" s="2">
        <v>45015</v>
      </c>
      <c r="D41" s="1" t="s">
        <v>5</v>
      </c>
    </row>
    <row r="42" spans="1:4" x14ac:dyDescent="0.25">
      <c r="A42" s="1" t="str">
        <f>"41"</f>
        <v>41</v>
      </c>
      <c r="B42" s="1" t="str">
        <f>"454G"</f>
        <v>454G</v>
      </c>
      <c r="C42" s="2">
        <v>44993</v>
      </c>
      <c r="D42" s="1" t="s">
        <v>6</v>
      </c>
    </row>
    <row r="43" spans="1:4" x14ac:dyDescent="0.25">
      <c r="A43" s="1" t="str">
        <f>"42"</f>
        <v>42</v>
      </c>
      <c r="B43" s="1" t="str">
        <f>"158G"</f>
        <v>158G</v>
      </c>
      <c r="C43" s="2">
        <v>44993</v>
      </c>
      <c r="D43" s="1" t="s">
        <v>5</v>
      </c>
    </row>
    <row r="44" spans="1:4" x14ac:dyDescent="0.25">
      <c r="A44" s="1" t="str">
        <f>"43"</f>
        <v>43</v>
      </c>
      <c r="B44" s="1" t="str">
        <f>"185E"</f>
        <v>185E</v>
      </c>
      <c r="C44" s="2">
        <v>45013</v>
      </c>
      <c r="D44" s="1" t="s">
        <v>6</v>
      </c>
    </row>
    <row r="45" spans="1:4" x14ac:dyDescent="0.25">
      <c r="A45" s="1" t="str">
        <f>"44"</f>
        <v>44</v>
      </c>
      <c r="B45" s="1" t="str">
        <f>"372G"</f>
        <v>372G</v>
      </c>
      <c r="C45" s="2">
        <v>45007</v>
      </c>
      <c r="D45" s="1" t="s">
        <v>6</v>
      </c>
    </row>
    <row r="46" spans="1:4" x14ac:dyDescent="0.25">
      <c r="A46" s="1" t="str">
        <f>"45"</f>
        <v>45</v>
      </c>
      <c r="B46" s="1" t="str">
        <f>"148E"</f>
        <v>148E</v>
      </c>
      <c r="C46" s="2">
        <v>44993</v>
      </c>
      <c r="D46" s="1" t="s">
        <v>5</v>
      </c>
    </row>
    <row r="47" spans="1:4" x14ac:dyDescent="0.25">
      <c r="A47" s="1" t="str">
        <f>"46"</f>
        <v>46</v>
      </c>
      <c r="B47" s="1" t="str">
        <f>"593E"</f>
        <v>593E</v>
      </c>
      <c r="C47" s="2">
        <v>44990</v>
      </c>
      <c r="D47" s="1" t="s">
        <v>5</v>
      </c>
    </row>
    <row r="48" spans="1:4" x14ac:dyDescent="0.25">
      <c r="A48" s="1" t="str">
        <f>"47"</f>
        <v>47</v>
      </c>
      <c r="B48" s="1" t="str">
        <f>"402F"</f>
        <v>402F</v>
      </c>
      <c r="C48" s="2">
        <v>45011</v>
      </c>
      <c r="D48" s="1" t="s">
        <v>5</v>
      </c>
    </row>
    <row r="49" spans="1:4" x14ac:dyDescent="0.25">
      <c r="A49" s="1" t="str">
        <f>"48"</f>
        <v>48</v>
      </c>
      <c r="B49" s="1" t="str">
        <f>"273G"</f>
        <v>273G</v>
      </c>
      <c r="C49" s="2">
        <v>44988</v>
      </c>
      <c r="D49" s="1" t="s">
        <v>5</v>
      </c>
    </row>
    <row r="50" spans="1:4" x14ac:dyDescent="0.25">
      <c r="A50" s="1" t="str">
        <f>"49"</f>
        <v>49</v>
      </c>
      <c r="B50" s="1" t="str">
        <f>"454E"</f>
        <v>454E</v>
      </c>
      <c r="C50" s="2">
        <v>44994</v>
      </c>
      <c r="D50" s="1" t="s">
        <v>5</v>
      </c>
    </row>
    <row r="51" spans="1:4" x14ac:dyDescent="0.25">
      <c r="A51" s="1" t="str">
        <f>"50"</f>
        <v>50</v>
      </c>
      <c r="B51" s="1" t="str">
        <f>"103G"</f>
        <v>103G</v>
      </c>
      <c r="C51" s="2">
        <v>45016</v>
      </c>
      <c r="D51" s="1" t="s">
        <v>6</v>
      </c>
    </row>
    <row r="52" spans="1:4" x14ac:dyDescent="0.25">
      <c r="A52" s="1" t="str">
        <f>"51"</f>
        <v>51</v>
      </c>
      <c r="B52" s="1" t="str">
        <f>"177D"</f>
        <v>177D</v>
      </c>
      <c r="C52" s="2">
        <v>44998</v>
      </c>
      <c r="D52" s="1" t="s">
        <v>5</v>
      </c>
    </row>
    <row r="53" spans="1:4" x14ac:dyDescent="0.25">
      <c r="A53" s="1" t="str">
        <f>"52"</f>
        <v>52</v>
      </c>
      <c r="B53" s="1" t="str">
        <f>"141E"</f>
        <v>141E</v>
      </c>
      <c r="C53" s="2">
        <v>45015</v>
      </c>
      <c r="D53" s="1" t="s">
        <v>6</v>
      </c>
    </row>
    <row r="54" spans="1:4" x14ac:dyDescent="0.25">
      <c r="A54" s="1" t="str">
        <f>"53"</f>
        <v>53</v>
      </c>
      <c r="B54" s="1" t="str">
        <f>"505E"</f>
        <v>505E</v>
      </c>
      <c r="C54" s="2">
        <v>44990</v>
      </c>
      <c r="D54" s="1" t="s">
        <v>6</v>
      </c>
    </row>
    <row r="55" spans="1:4" x14ac:dyDescent="0.25">
      <c r="A55" s="1" t="str">
        <f>"54"</f>
        <v>54</v>
      </c>
      <c r="B55" s="1" t="str">
        <f>"183C"</f>
        <v>183C</v>
      </c>
      <c r="C55" s="2">
        <v>44986</v>
      </c>
      <c r="D55" s="1" t="s">
        <v>5</v>
      </c>
    </row>
    <row r="56" spans="1:4" x14ac:dyDescent="0.25">
      <c r="A56" s="1" t="str">
        <f>"55"</f>
        <v>55</v>
      </c>
      <c r="B56" s="1" t="str">
        <f>"210C"</f>
        <v>210C</v>
      </c>
      <c r="C56" s="2">
        <v>44999</v>
      </c>
      <c r="D56" s="1" t="s">
        <v>5</v>
      </c>
    </row>
    <row r="57" spans="1:4" x14ac:dyDescent="0.25">
      <c r="A57" s="1" t="str">
        <f>"56"</f>
        <v>56</v>
      </c>
      <c r="B57" s="1" t="str">
        <f>"191C"</f>
        <v>191C</v>
      </c>
      <c r="C57" s="2">
        <v>44996</v>
      </c>
      <c r="D57" s="1" t="s">
        <v>5</v>
      </c>
    </row>
    <row r="58" spans="1:4" x14ac:dyDescent="0.25">
      <c r="A58" s="1" t="str">
        <f>"57"</f>
        <v>57</v>
      </c>
      <c r="B58" s="1" t="str">
        <f>"413C"</f>
        <v>413C</v>
      </c>
      <c r="C58" s="2">
        <v>44982</v>
      </c>
      <c r="D58" s="1" t="s">
        <v>5</v>
      </c>
    </row>
    <row r="59" spans="1:4" x14ac:dyDescent="0.25">
      <c r="A59" s="1" t="str">
        <f>"58"</f>
        <v>58</v>
      </c>
      <c r="B59" s="1" t="str">
        <f>"519C"</f>
        <v>519C</v>
      </c>
      <c r="C59" s="2">
        <v>44980</v>
      </c>
      <c r="D59" s="1" t="s">
        <v>5</v>
      </c>
    </row>
    <row r="60" spans="1:4" x14ac:dyDescent="0.25">
      <c r="A60" s="1" t="str">
        <f>"59"</f>
        <v>59</v>
      </c>
      <c r="B60" s="1" t="str">
        <f>"118C"</f>
        <v>118C</v>
      </c>
      <c r="C60" s="2">
        <v>44980</v>
      </c>
      <c r="D60" s="1" t="s">
        <v>5</v>
      </c>
    </row>
    <row r="61" spans="1:4" x14ac:dyDescent="0.25">
      <c r="A61" s="1" t="str">
        <f>"60"</f>
        <v>60</v>
      </c>
      <c r="B61" s="1" t="str">
        <f>"243C"</f>
        <v>243C</v>
      </c>
      <c r="C61" s="2">
        <v>44986</v>
      </c>
      <c r="D61" s="1" t="s">
        <v>5</v>
      </c>
    </row>
    <row r="62" spans="1:4" x14ac:dyDescent="0.25">
      <c r="A62" s="1" t="str">
        <f>"61"</f>
        <v>61</v>
      </c>
      <c r="B62" s="1" t="str">
        <f>"513C"</f>
        <v>513C</v>
      </c>
      <c r="C62" s="2">
        <v>44987</v>
      </c>
      <c r="D62" s="1" t="s">
        <v>5</v>
      </c>
    </row>
    <row r="63" spans="1:4" x14ac:dyDescent="0.25">
      <c r="A63" s="1" t="str">
        <f>"62"</f>
        <v>62</v>
      </c>
      <c r="B63" s="1" t="str">
        <f>"245C"</f>
        <v>245C</v>
      </c>
      <c r="C63" s="2">
        <v>44989</v>
      </c>
      <c r="D63" s="1" t="s">
        <v>8</v>
      </c>
    </row>
    <row r="64" spans="1:4" x14ac:dyDescent="0.25">
      <c r="A64" s="1" t="str">
        <f>"63"</f>
        <v>63</v>
      </c>
      <c r="B64" s="1" t="str">
        <f>"532C"</f>
        <v>532C</v>
      </c>
      <c r="C64" s="2">
        <v>44999</v>
      </c>
      <c r="D64" s="1" t="s">
        <v>5</v>
      </c>
    </row>
    <row r="65" spans="1:4" x14ac:dyDescent="0.25">
      <c r="A65" s="1" t="str">
        <f>"64"</f>
        <v>64</v>
      </c>
      <c r="B65" s="1" t="str">
        <f>"196C"</f>
        <v>196C</v>
      </c>
      <c r="C65" s="2">
        <v>45001</v>
      </c>
      <c r="D65" s="1" t="s">
        <v>6</v>
      </c>
    </row>
    <row r="66" spans="1:4" x14ac:dyDescent="0.25">
      <c r="A66" s="1" t="str">
        <f>"65"</f>
        <v>65</v>
      </c>
      <c r="B66" s="1" t="str">
        <f>"515C"</f>
        <v>515C</v>
      </c>
      <c r="C66" s="2">
        <v>45001</v>
      </c>
      <c r="D66" s="1" t="s">
        <v>6</v>
      </c>
    </row>
    <row r="67" spans="1:4" x14ac:dyDescent="0.25">
      <c r="A67" s="1" t="str">
        <f>"66"</f>
        <v>66</v>
      </c>
      <c r="B67" s="1" t="str">
        <f>"546C"</f>
        <v>546C</v>
      </c>
      <c r="C67" s="2">
        <v>45003</v>
      </c>
      <c r="D67" s="1" t="s">
        <v>5</v>
      </c>
    </row>
    <row r="68" spans="1:4" x14ac:dyDescent="0.25">
      <c r="A68" s="1" t="str">
        <f>"67"</f>
        <v>67</v>
      </c>
      <c r="B68" s="1" t="str">
        <f>"104C"</f>
        <v>104C</v>
      </c>
      <c r="C68" s="2">
        <v>44999</v>
      </c>
      <c r="D68" s="1" t="s">
        <v>6</v>
      </c>
    </row>
    <row r="69" spans="1:4" x14ac:dyDescent="0.25">
      <c r="A69" s="1" t="str">
        <f>"68"</f>
        <v>68</v>
      </c>
      <c r="B69" s="1" t="str">
        <f>"489C"</f>
        <v>489C</v>
      </c>
      <c r="C69" s="2">
        <v>45005</v>
      </c>
      <c r="D69" s="1" t="s">
        <v>6</v>
      </c>
    </row>
    <row r="70" spans="1:4" x14ac:dyDescent="0.25">
      <c r="A70" s="1" t="str">
        <f>"69"</f>
        <v>69</v>
      </c>
      <c r="B70" s="1" t="str">
        <f>"516C"</f>
        <v>516C</v>
      </c>
      <c r="C70" s="2">
        <v>44982</v>
      </c>
      <c r="D70" s="1" t="s">
        <v>5</v>
      </c>
    </row>
    <row r="71" spans="1:4" x14ac:dyDescent="0.25">
      <c r="A71" s="1" t="str">
        <f>"70"</f>
        <v>70</v>
      </c>
      <c r="B71" s="1" t="str">
        <f>"434C"</f>
        <v>434C</v>
      </c>
      <c r="C71" s="2">
        <v>44982</v>
      </c>
      <c r="D71" s="1" t="s">
        <v>6</v>
      </c>
    </row>
    <row r="72" spans="1:4" x14ac:dyDescent="0.25">
      <c r="A72" s="1" t="str">
        <f>"71"</f>
        <v>71</v>
      </c>
      <c r="B72" s="1" t="str">
        <f>"160C"</f>
        <v>160C</v>
      </c>
      <c r="C72" s="2">
        <v>44986</v>
      </c>
      <c r="D72" s="1" t="s">
        <v>6</v>
      </c>
    </row>
    <row r="73" spans="1:4" x14ac:dyDescent="0.25">
      <c r="A73" s="1" t="str">
        <f>"72"</f>
        <v>72</v>
      </c>
      <c r="B73" s="1" t="str">
        <f>"443C"</f>
        <v>443C</v>
      </c>
      <c r="C73" s="2">
        <v>44984</v>
      </c>
      <c r="D73" s="1" t="s">
        <v>6</v>
      </c>
    </row>
    <row r="74" spans="1:4" x14ac:dyDescent="0.25">
      <c r="A74" s="1" t="str">
        <f>"73"</f>
        <v>73</v>
      </c>
      <c r="B74" s="1" t="str">
        <f>"392C"</f>
        <v>392C</v>
      </c>
      <c r="C74" s="2">
        <v>45011</v>
      </c>
      <c r="D74" s="1" t="s">
        <v>5</v>
      </c>
    </row>
    <row r="75" spans="1:4" x14ac:dyDescent="0.25">
      <c r="A75" s="1" t="str">
        <f>"74"</f>
        <v>74</v>
      </c>
      <c r="B75" s="1" t="str">
        <f>"207C"</f>
        <v>207C</v>
      </c>
      <c r="C75" s="2">
        <v>44990</v>
      </c>
      <c r="D75" s="1" t="s">
        <v>6</v>
      </c>
    </row>
    <row r="76" spans="1:4" x14ac:dyDescent="0.25">
      <c r="A76" s="1" t="str">
        <f>"75"</f>
        <v>75</v>
      </c>
      <c r="B76" s="1" t="str">
        <f>"476C"</f>
        <v>476C</v>
      </c>
      <c r="C76" s="2">
        <v>45009</v>
      </c>
      <c r="D76" s="1" t="s">
        <v>6</v>
      </c>
    </row>
    <row r="77" spans="1:4" x14ac:dyDescent="0.25">
      <c r="A77" s="1" t="str">
        <f>"76"</f>
        <v>76</v>
      </c>
      <c r="B77" s="1" t="str">
        <f>"187E"</f>
        <v>187E</v>
      </c>
      <c r="C77" s="2">
        <v>44993</v>
      </c>
      <c r="D77" s="1" t="s">
        <v>5</v>
      </c>
    </row>
    <row r="78" spans="1:4" x14ac:dyDescent="0.25">
      <c r="A78" s="1" t="str">
        <f>"77"</f>
        <v>77</v>
      </c>
      <c r="B78" s="1" t="str">
        <f>"360F"</f>
        <v>360F</v>
      </c>
      <c r="C78" s="2">
        <v>45015</v>
      </c>
      <c r="D78" s="1" t="s">
        <v>5</v>
      </c>
    </row>
    <row r="79" spans="1:4" x14ac:dyDescent="0.25">
      <c r="A79" s="1" t="str">
        <f>"78"</f>
        <v>78</v>
      </c>
      <c r="B79" s="1" t="str">
        <f>"375E"</f>
        <v>375E</v>
      </c>
      <c r="C79" s="2">
        <v>45005</v>
      </c>
      <c r="D79" s="1" t="s">
        <v>5</v>
      </c>
    </row>
    <row r="80" spans="1:4" x14ac:dyDescent="0.25">
      <c r="A80" s="1" t="str">
        <f>"79"</f>
        <v>79</v>
      </c>
      <c r="B80" s="1" t="str">
        <f>"291C"</f>
        <v>291C</v>
      </c>
      <c r="C80" s="2">
        <v>44966</v>
      </c>
      <c r="D80" s="1" t="s">
        <v>5</v>
      </c>
    </row>
    <row r="81" spans="1:4" x14ac:dyDescent="0.25">
      <c r="A81" s="1" t="str">
        <f>"80"</f>
        <v>80</v>
      </c>
      <c r="B81" s="1" t="str">
        <f>"113B"</f>
        <v>113B</v>
      </c>
      <c r="C81" s="2">
        <v>44994</v>
      </c>
      <c r="D81" s="1" t="s">
        <v>6</v>
      </c>
    </row>
    <row r="82" spans="1:4" x14ac:dyDescent="0.25">
      <c r="A82" s="1" t="str">
        <f>"81"</f>
        <v>81</v>
      </c>
      <c r="B82" s="1" t="str">
        <f>"291B"</f>
        <v>291B</v>
      </c>
      <c r="C82" s="2">
        <v>44961</v>
      </c>
      <c r="D82" s="1" t="s">
        <v>6</v>
      </c>
    </row>
    <row r="83" spans="1:4" x14ac:dyDescent="0.25">
      <c r="A83" s="1" t="str">
        <f>"82"</f>
        <v>82</v>
      </c>
      <c r="B83" s="1" t="str">
        <f>"293B"</f>
        <v>293B</v>
      </c>
      <c r="C83" s="2">
        <v>44996</v>
      </c>
      <c r="D83" s="1" t="s">
        <v>6</v>
      </c>
    </row>
    <row r="84" spans="1:4" x14ac:dyDescent="0.25">
      <c r="A84" s="1" t="str">
        <f>"83"</f>
        <v>83</v>
      </c>
      <c r="B84" s="1" t="str">
        <f>"149Z"</f>
        <v>149Z</v>
      </c>
      <c r="C84" s="2">
        <v>45011</v>
      </c>
      <c r="D84" s="1" t="s">
        <v>5</v>
      </c>
    </row>
    <row r="85" spans="1:4" x14ac:dyDescent="0.25">
      <c r="A85" s="1" t="str">
        <f>"84"</f>
        <v>84</v>
      </c>
      <c r="B85" s="1" t="str">
        <f>"243D"</f>
        <v>243D</v>
      </c>
      <c r="C85" s="2">
        <v>45076</v>
      </c>
      <c r="D85" s="1" t="s">
        <v>5</v>
      </c>
    </row>
    <row r="86" spans="1:4" x14ac:dyDescent="0.25">
      <c r="A86" s="1" t="str">
        <f>"85"</f>
        <v>85</v>
      </c>
      <c r="B86" s="1" t="str">
        <f>"207E"</f>
        <v>207E</v>
      </c>
      <c r="C86" s="2">
        <v>45054</v>
      </c>
      <c r="D86" s="1" t="s">
        <v>6</v>
      </c>
    </row>
    <row r="87" spans="1:4" x14ac:dyDescent="0.25">
      <c r="A87" s="1" t="str">
        <f>"86"</f>
        <v>86</v>
      </c>
      <c r="B87" s="1" t="str">
        <f>"116G"</f>
        <v>116G</v>
      </c>
      <c r="C87" s="2">
        <v>45052</v>
      </c>
      <c r="D87" s="1" t="s">
        <v>6</v>
      </c>
    </row>
    <row r="88" spans="1:4" x14ac:dyDescent="0.25">
      <c r="A88" s="1" t="str">
        <f>"87"</f>
        <v>87</v>
      </c>
      <c r="B88" s="1" t="str">
        <f>"307E"</f>
        <v>307E</v>
      </c>
      <c r="C88" s="2">
        <v>45076</v>
      </c>
      <c r="D88" s="1" t="s">
        <v>6</v>
      </c>
    </row>
    <row r="89" spans="1:4" x14ac:dyDescent="0.25">
      <c r="A89" s="1" t="str">
        <f>"88"</f>
        <v>88</v>
      </c>
      <c r="B89" s="1" t="str">
        <f>"292D"</f>
        <v>292D</v>
      </c>
      <c r="C89" s="2">
        <v>45052</v>
      </c>
      <c r="D89" s="1" t="s">
        <v>6</v>
      </c>
    </row>
    <row r="90" spans="1:4" x14ac:dyDescent="0.25">
      <c r="A90" s="1" t="str">
        <f>"89"</f>
        <v>89</v>
      </c>
      <c r="B90" s="1" t="str">
        <f>"176E"</f>
        <v>176E</v>
      </c>
      <c r="C90" s="2">
        <v>45076</v>
      </c>
      <c r="D90" s="1" t="s">
        <v>5</v>
      </c>
    </row>
    <row r="91" spans="1:4" x14ac:dyDescent="0.25">
      <c r="A91" s="1" t="str">
        <f>"90"</f>
        <v>90</v>
      </c>
      <c r="B91" s="1" t="str">
        <f>"324E"</f>
        <v>324E</v>
      </c>
      <c r="C91" s="2">
        <v>45078</v>
      </c>
      <c r="D91" s="1" t="s">
        <v>5</v>
      </c>
    </row>
    <row r="92" spans="1:4" x14ac:dyDescent="0.25">
      <c r="A92" s="1" t="str">
        <f>"91"</f>
        <v>91</v>
      </c>
      <c r="B92" s="1" t="str">
        <f>"540E"</f>
        <v>540E</v>
      </c>
      <c r="C92" s="2">
        <v>45054</v>
      </c>
      <c r="D92" s="1" t="s">
        <v>5</v>
      </c>
    </row>
    <row r="93" spans="1:4" x14ac:dyDescent="0.25">
      <c r="A93" s="1" t="str">
        <f>"92"</f>
        <v>92</v>
      </c>
      <c r="B93" s="1" t="str">
        <f>"115E"</f>
        <v>115E</v>
      </c>
      <c r="C93" s="2">
        <v>45080</v>
      </c>
      <c r="D93" s="1" t="s">
        <v>5</v>
      </c>
    </row>
    <row r="94" spans="1:4" x14ac:dyDescent="0.25">
      <c r="A94" s="1" t="str">
        <f>"93"</f>
        <v>93</v>
      </c>
      <c r="B94" s="1" t="str">
        <f>"120F"</f>
        <v>120F</v>
      </c>
      <c r="C94" s="2">
        <v>45054</v>
      </c>
      <c r="D94" s="1" t="s">
        <v>9</v>
      </c>
    </row>
    <row r="95" spans="1:4" x14ac:dyDescent="0.25">
      <c r="A95" s="1" t="str">
        <f>"94"</f>
        <v>94</v>
      </c>
      <c r="B95" s="1" t="str">
        <f>"292E"</f>
        <v>292E</v>
      </c>
      <c r="C95" s="2">
        <v>45052</v>
      </c>
      <c r="D95" s="1" t="s">
        <v>6</v>
      </c>
    </row>
    <row r="96" spans="1:4" x14ac:dyDescent="0.25">
      <c r="A96" s="1" t="str">
        <f>"95"</f>
        <v>95</v>
      </c>
      <c r="B96" s="1" t="str">
        <f>"465E"</f>
        <v>465E</v>
      </c>
      <c r="C96" s="2">
        <v>45076</v>
      </c>
      <c r="D96" s="1" t="s">
        <v>5</v>
      </c>
    </row>
    <row r="97" spans="1:4" x14ac:dyDescent="0.25">
      <c r="A97" s="1" t="str">
        <f>"96"</f>
        <v>96</v>
      </c>
      <c r="B97" s="1" t="str">
        <f>"144H"</f>
        <v>144H</v>
      </c>
      <c r="C97" s="2">
        <v>45068</v>
      </c>
      <c r="D97" s="1" t="s">
        <v>5</v>
      </c>
    </row>
    <row r="98" spans="1:4" x14ac:dyDescent="0.25">
      <c r="A98" s="1" t="str">
        <f>"97"</f>
        <v>97</v>
      </c>
      <c r="B98" s="1" t="str">
        <f>"246H"</f>
        <v>246H</v>
      </c>
      <c r="C98" s="2">
        <v>45068</v>
      </c>
      <c r="D98" s="1" t="s">
        <v>6</v>
      </c>
    </row>
    <row r="99" spans="1:4" x14ac:dyDescent="0.25">
      <c r="A99" s="1" t="str">
        <f>"98"</f>
        <v>98</v>
      </c>
      <c r="B99" s="1" t="str">
        <f>"383C"</f>
        <v>383C</v>
      </c>
      <c r="C99" s="2">
        <v>45077</v>
      </c>
      <c r="D99" s="1" t="s">
        <v>6</v>
      </c>
    </row>
    <row r="100" spans="1:4" x14ac:dyDescent="0.25">
      <c r="A100" s="1" t="str">
        <f>"99"</f>
        <v>99</v>
      </c>
      <c r="B100" s="1" t="str">
        <f>"331C"</f>
        <v>331C</v>
      </c>
      <c r="C100" s="2">
        <v>45052</v>
      </c>
      <c r="D100" s="1" t="s">
        <v>6</v>
      </c>
    </row>
    <row r="101" spans="1:4" x14ac:dyDescent="0.25">
      <c r="A101" s="1" t="str">
        <f>"100"</f>
        <v>100</v>
      </c>
      <c r="B101" s="1" t="str">
        <f>"186C"</f>
        <v>186C</v>
      </c>
      <c r="C101" s="2">
        <v>45076</v>
      </c>
      <c r="D101" s="1" t="s">
        <v>6</v>
      </c>
    </row>
    <row r="102" spans="1:4" x14ac:dyDescent="0.25">
      <c r="A102" s="1" t="str">
        <f>"101"</f>
        <v>101</v>
      </c>
      <c r="B102" s="1" t="str">
        <f>"146C"</f>
        <v>146C</v>
      </c>
      <c r="C102" s="2">
        <v>45077</v>
      </c>
      <c r="D102" s="1" t="s">
        <v>5</v>
      </c>
    </row>
    <row r="103" spans="1:4" x14ac:dyDescent="0.25">
      <c r="A103" s="1" t="str">
        <f>"102"</f>
        <v>102</v>
      </c>
      <c r="B103" s="1" t="str">
        <f>"501C"</f>
        <v>501C</v>
      </c>
      <c r="C103" s="2">
        <v>45056</v>
      </c>
      <c r="D103" s="1" t="s">
        <v>6</v>
      </c>
    </row>
    <row r="104" spans="1:4" x14ac:dyDescent="0.25">
      <c r="A104" s="1" t="str">
        <f>"103"</f>
        <v>103</v>
      </c>
      <c r="B104" s="3" t="s">
        <v>3</v>
      </c>
      <c r="C104" s="2"/>
    </row>
    <row r="105" spans="1:4" x14ac:dyDescent="0.25">
      <c r="A105" s="1" t="str">
        <f>"104"</f>
        <v>104</v>
      </c>
      <c r="B105" s="1" t="str">
        <f>"153C"</f>
        <v>153C</v>
      </c>
      <c r="C105" s="2">
        <v>45052</v>
      </c>
      <c r="D105" s="1" t="s">
        <v>6</v>
      </c>
    </row>
    <row r="106" spans="1:4" x14ac:dyDescent="0.25">
      <c r="A106" s="1" t="str">
        <f>"105"</f>
        <v>105</v>
      </c>
      <c r="B106" s="1" t="str">
        <f>"172C"</f>
        <v>172C</v>
      </c>
      <c r="C106" s="2">
        <v>45052</v>
      </c>
      <c r="D106" s="1" t="s">
        <v>6</v>
      </c>
    </row>
    <row r="107" spans="1:4" x14ac:dyDescent="0.25">
      <c r="A107" s="1" t="str">
        <f>"106"</f>
        <v>106</v>
      </c>
      <c r="B107" s="1" t="str">
        <f>"114C"</f>
        <v>114C</v>
      </c>
      <c r="C107" s="2">
        <v>45077</v>
      </c>
      <c r="D107" s="1" t="s">
        <v>6</v>
      </c>
    </row>
    <row r="108" spans="1:4" x14ac:dyDescent="0.25">
      <c r="A108" s="1" t="str">
        <f>"107"</f>
        <v>107</v>
      </c>
      <c r="B108" s="1" t="str">
        <f>"142C"</f>
        <v>142C</v>
      </c>
      <c r="C108" s="2">
        <v>45056</v>
      </c>
      <c r="D108" s="1" t="s">
        <v>5</v>
      </c>
    </row>
    <row r="109" spans="1:4" x14ac:dyDescent="0.25">
      <c r="A109" s="1" t="str">
        <f>"108"</f>
        <v>108</v>
      </c>
      <c r="B109" s="1" t="str">
        <f>"221C"</f>
        <v>221C</v>
      </c>
      <c r="C109" s="2">
        <v>45078</v>
      </c>
      <c r="D109" s="1" t="s">
        <v>5</v>
      </c>
    </row>
    <row r="110" spans="1:4" x14ac:dyDescent="0.25">
      <c r="A110" s="1" t="str">
        <f>"109"</f>
        <v>109</v>
      </c>
      <c r="B110" s="1" t="str">
        <f>"424C"</f>
        <v>424C</v>
      </c>
      <c r="C110" s="2">
        <v>45076</v>
      </c>
      <c r="D110" s="1" t="s">
        <v>6</v>
      </c>
    </row>
    <row r="111" spans="1:4" x14ac:dyDescent="0.25">
      <c r="A111" s="1" t="str">
        <f>"110"</f>
        <v>110</v>
      </c>
      <c r="B111" s="1" t="str">
        <f>"393C"</f>
        <v>393C</v>
      </c>
      <c r="C111" s="2">
        <v>45056</v>
      </c>
      <c r="D111" s="1" t="s">
        <v>5</v>
      </c>
    </row>
    <row r="112" spans="1:4" x14ac:dyDescent="0.25">
      <c r="A112" s="1" t="str">
        <f>"111"</f>
        <v>111</v>
      </c>
      <c r="B112" s="1" t="str">
        <f>"429C"</f>
        <v>429C</v>
      </c>
      <c r="C112" s="2">
        <v>45060</v>
      </c>
      <c r="D112" s="1" t="s">
        <v>5</v>
      </c>
    </row>
    <row r="113" spans="1:4" x14ac:dyDescent="0.25">
      <c r="A113" s="1" t="str">
        <f>"112"</f>
        <v>112</v>
      </c>
      <c r="B113" s="1" t="str">
        <f>"286C"</f>
        <v>286C</v>
      </c>
      <c r="C113" s="2">
        <v>45060</v>
      </c>
      <c r="D113" s="1" t="s">
        <v>6</v>
      </c>
    </row>
    <row r="114" spans="1:4" x14ac:dyDescent="0.25">
      <c r="A114" s="1" t="str">
        <f>"113"</f>
        <v>113</v>
      </c>
      <c r="B114" s="1" t="str">
        <f>"344C"</f>
        <v>344C</v>
      </c>
      <c r="C114" s="2">
        <v>45052</v>
      </c>
      <c r="D114" s="1" t="s">
        <v>6</v>
      </c>
    </row>
    <row r="115" spans="1:4" x14ac:dyDescent="0.25">
      <c r="A115" s="1" t="str">
        <f>"114"</f>
        <v>114</v>
      </c>
      <c r="B115" s="1" t="str">
        <f>"556C"</f>
        <v>556C</v>
      </c>
      <c r="C115" s="2">
        <v>45052</v>
      </c>
      <c r="D115" s="1" t="s">
        <v>6</v>
      </c>
    </row>
    <row r="116" spans="1:4" x14ac:dyDescent="0.25">
      <c r="A116" s="1" t="str">
        <f>"115"</f>
        <v>115</v>
      </c>
      <c r="B116" s="1" t="str">
        <f>"296C"</f>
        <v>296C</v>
      </c>
      <c r="C116" s="2">
        <v>45056</v>
      </c>
      <c r="D116" s="1" t="s">
        <v>5</v>
      </c>
    </row>
    <row r="117" spans="1:4" x14ac:dyDescent="0.25">
      <c r="A117" s="1" t="str">
        <f>"116"</f>
        <v>116</v>
      </c>
      <c r="B117" s="1" t="str">
        <f>"409C"</f>
        <v>409C</v>
      </c>
      <c r="C117" s="2">
        <v>45054</v>
      </c>
      <c r="D117" s="1" t="s">
        <v>5</v>
      </c>
    </row>
    <row r="118" spans="1:4" x14ac:dyDescent="0.25">
      <c r="A118" s="1" t="str">
        <f>"117"</f>
        <v>117</v>
      </c>
      <c r="B118" s="1" t="str">
        <f>"437C"</f>
        <v>437C</v>
      </c>
      <c r="C118" s="2">
        <v>45076</v>
      </c>
      <c r="D118" s="1" t="s">
        <v>5</v>
      </c>
    </row>
    <row r="119" spans="1:4" x14ac:dyDescent="0.25">
      <c r="A119" s="1" t="str">
        <f>"118"</f>
        <v>118</v>
      </c>
      <c r="B119" s="1" t="str">
        <f>"506C"</f>
        <v>506C</v>
      </c>
      <c r="C119" s="2">
        <v>45077</v>
      </c>
      <c r="D119" s="1" t="s">
        <v>6</v>
      </c>
    </row>
    <row r="120" spans="1:4" x14ac:dyDescent="0.25">
      <c r="A120" s="1" t="str">
        <f>"119"</f>
        <v>119</v>
      </c>
      <c r="B120" s="1" t="str">
        <f>"297C"</f>
        <v>297C</v>
      </c>
      <c r="C120" s="2">
        <v>45076</v>
      </c>
      <c r="D120" s="1" t="s">
        <v>5</v>
      </c>
    </row>
  </sheetData>
  <autoFilter ref="A1:AB1">
    <sortState xmlns:xlrd2="http://schemas.microsoft.com/office/spreadsheetml/2017/richdata2" ref="A2:AB183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 cow calf 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</cp:lastModifiedBy>
  <dcterms:created xsi:type="dcterms:W3CDTF">2022-11-03T18:28:16Z</dcterms:created>
  <dcterms:modified xsi:type="dcterms:W3CDTF">2022-11-03T18:28:16Z</dcterms:modified>
</cp:coreProperties>
</file>